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DATOS" sheetId="1" r:id="rId1"/>
    <sheet name="EOAF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ARP</author>
  </authors>
  <commentList>
    <comment ref="B6" authorId="0">
      <text>
        <r>
          <rPr>
            <sz val="8"/>
            <rFont val="Tahoma"/>
            <family val="0"/>
          </rPr>
          <t>Las cuentas que se incluyen pueden ser modificadas por el usuario siempre que pertenezcan al mismo grupo de ACTIVO o PASIVO del balance.</t>
        </r>
      </text>
    </comment>
  </commentList>
</comments>
</file>

<file path=xl/sharedStrings.xml><?xml version="1.0" encoding="utf-8"?>
<sst xmlns="http://schemas.openxmlformats.org/spreadsheetml/2006/main" count="49" uniqueCount="37">
  <si>
    <t>CUENTAS</t>
  </si>
  <si>
    <t>TOTAL VARIACIONES</t>
  </si>
  <si>
    <t>VAR. CIRCULANTE</t>
  </si>
  <si>
    <t>VAR. CAPITAL FIJO</t>
  </si>
  <si>
    <t>APLICACIÓN</t>
  </si>
  <si>
    <t>ORIGEN</t>
  </si>
  <si>
    <t>Caja y bancos</t>
  </si>
  <si>
    <t>Clientes</t>
  </si>
  <si>
    <t>Otros deudores</t>
  </si>
  <si>
    <t>Existencias</t>
  </si>
  <si>
    <t>Inmovilizaciones financieras</t>
  </si>
  <si>
    <t>Instalaciones</t>
  </si>
  <si>
    <t>Terrenos y construcciones</t>
  </si>
  <si>
    <t>Gastos establecimiento</t>
  </si>
  <si>
    <t>Proveedores</t>
  </si>
  <si>
    <t>Otras deudas a corto plazo</t>
  </si>
  <si>
    <t>Amortización acumulada</t>
  </si>
  <si>
    <t>Resultados periodo</t>
  </si>
  <si>
    <t>Capital</t>
  </si>
  <si>
    <t>ACTIVO FIJO</t>
  </si>
  <si>
    <t>PASIVO CIRCULANTE</t>
  </si>
  <si>
    <t>PASIVO FIJO</t>
  </si>
  <si>
    <t>TOTAL ACTIVO</t>
  </si>
  <si>
    <t>AUMENTO</t>
  </si>
  <si>
    <t>DISMINUCIÓN</t>
  </si>
  <si>
    <t>ACTIVO CIRCULANTE</t>
  </si>
  <si>
    <t>TOTAL PASIVO</t>
  </si>
  <si>
    <t>BALANCES</t>
  </si>
  <si>
    <t>estado de origen y aplicación de fondos</t>
  </si>
  <si>
    <t>EMPRESA</t>
  </si>
  <si>
    <t>VAR.  CIRCULANTE-FONDOS</t>
  </si>
  <si>
    <t>www.economia-excel.com</t>
  </si>
  <si>
    <t>Créditos bancarios a corto</t>
  </si>
  <si>
    <t>Empréstitos</t>
  </si>
  <si>
    <t>datos para el estado de origen y aplicación de fondos</t>
  </si>
  <si>
    <t>Ejemplo SA</t>
  </si>
  <si>
    <t>Deudas a largo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</si>
</sst>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i/>
      <sz val="16"/>
      <color indexed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8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hair"/>
      <bottom style="double"/>
    </border>
    <border diagonalUp="1">
      <left style="hair"/>
      <right style="hair"/>
      <top style="thin"/>
      <bottom style="hair"/>
      <diagonal style="dotted"/>
    </border>
    <border diagonalUp="1">
      <left style="hair"/>
      <right style="thin"/>
      <top style="thin"/>
      <bottom style="hair"/>
      <diagonal style="dotted"/>
    </border>
    <border diagonalUp="1">
      <left style="hair"/>
      <right style="hair"/>
      <top style="hair"/>
      <bottom style="hair"/>
      <diagonal style="dotted"/>
    </border>
    <border diagonalUp="1">
      <left style="hair"/>
      <right style="thin"/>
      <top style="hair"/>
      <bottom style="hair"/>
      <diagonal style="dotted"/>
    </border>
    <border diagonalUp="1">
      <left style="hair"/>
      <right style="hair"/>
      <top style="hair"/>
      <bottom style="thin"/>
      <diagonal style="dotted"/>
    </border>
    <border>
      <left style="dotted"/>
      <right style="dotted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 indent="1"/>
    </xf>
    <xf numFmtId="4" fontId="1" fillId="3" borderId="6" xfId="0" applyNumberFormat="1" applyFon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0" fontId="0" fillId="3" borderId="8" xfId="0" applyFill="1" applyBorder="1" applyAlignment="1">
      <alignment horizontal="left" indent="1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 horizontal="left" indent="1"/>
    </xf>
    <xf numFmtId="4" fontId="1" fillId="3" borderId="9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left" indent="1"/>
    </xf>
    <xf numFmtId="4" fontId="1" fillId="3" borderId="11" xfId="0" applyNumberFormat="1" applyFont="1" applyFill="1" applyBorder="1" applyAlignment="1">
      <alignment/>
    </xf>
    <xf numFmtId="4" fontId="1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5" xfId="0" applyFill="1" applyBorder="1" applyAlignment="1">
      <alignment horizontal="left" indent="1"/>
    </xf>
    <xf numFmtId="4" fontId="1" fillId="4" borderId="6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0" fontId="0" fillId="4" borderId="8" xfId="0" applyFill="1" applyBorder="1" applyAlignment="1" applyProtection="1">
      <alignment/>
      <protection locked="0"/>
    </xf>
    <xf numFmtId="4" fontId="1" fillId="4" borderId="7" xfId="0" applyNumberFormat="1" applyFont="1" applyFill="1" applyBorder="1" applyAlignment="1" applyProtection="1">
      <alignment/>
      <protection locked="0"/>
    </xf>
    <xf numFmtId="4" fontId="1" fillId="4" borderId="7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0" fontId="0" fillId="4" borderId="8" xfId="0" applyFill="1" applyBorder="1" applyAlignment="1">
      <alignment horizontal="left" indent="1"/>
    </xf>
    <xf numFmtId="0" fontId="0" fillId="4" borderId="8" xfId="0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left" indent="1"/>
    </xf>
    <xf numFmtId="4" fontId="1" fillId="4" borderId="9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6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left" indent="1"/>
    </xf>
    <xf numFmtId="4" fontId="1" fillId="4" borderId="11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4" fontId="1" fillId="4" borderId="17" xfId="0" applyNumberFormat="1" applyFont="1" applyFill="1" applyBorder="1" applyAlignment="1">
      <alignment/>
    </xf>
    <xf numFmtId="0" fontId="0" fillId="3" borderId="18" xfId="0" applyFill="1" applyBorder="1" applyAlignment="1">
      <alignment horizontal="left" indent="1"/>
    </xf>
    <xf numFmtId="4" fontId="1" fillId="3" borderId="19" xfId="0" applyNumberFormat="1" applyFont="1" applyFill="1" applyBorder="1" applyAlignment="1">
      <alignment/>
    </xf>
    <xf numFmtId="0" fontId="0" fillId="4" borderId="8" xfId="0" applyFill="1" applyBorder="1" applyAlignment="1" applyProtection="1">
      <alignment/>
      <protection/>
    </xf>
    <xf numFmtId="4" fontId="1" fillId="4" borderId="7" xfId="0" applyNumberFormat="1" applyFont="1" applyFill="1" applyBorder="1" applyAlignment="1" applyProtection="1">
      <alignment/>
      <protection/>
    </xf>
    <xf numFmtId="4" fontId="1" fillId="4" borderId="5" xfId="0" applyNumberFormat="1" applyFont="1" applyFill="1" applyBorder="1" applyAlignment="1">
      <alignment/>
    </xf>
    <xf numFmtId="4" fontId="1" fillId="4" borderId="20" xfId="0" applyNumberFormat="1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" fontId="1" fillId="4" borderId="22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4" fontId="1" fillId="4" borderId="24" xfId="0" applyNumberFormat="1" applyFont="1" applyFill="1" applyBorder="1" applyAlignment="1">
      <alignment/>
    </xf>
    <xf numFmtId="0" fontId="8" fillId="3" borderId="0" xfId="15" applyFont="1" applyFill="1" applyAlignment="1">
      <alignment horizontal="center"/>
    </xf>
    <xf numFmtId="0" fontId="8" fillId="4" borderId="0" xfId="15" applyFont="1" applyFill="1" applyAlignment="1">
      <alignment horizontal="left" indent="2"/>
    </xf>
    <xf numFmtId="4" fontId="1" fillId="4" borderId="25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0" fontId="9" fillId="3" borderId="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5" borderId="2" xfId="0" applyFill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4" fontId="1" fillId="4" borderId="26" xfId="0" applyNumberFormat="1" applyFont="1" applyFill="1" applyBorder="1" applyAlignment="1">
      <alignment/>
    </xf>
    <xf numFmtId="4" fontId="1" fillId="4" borderId="27" xfId="0" applyNumberFormat="1" applyFont="1" applyFill="1" applyBorder="1" applyAlignment="1">
      <alignment/>
    </xf>
    <xf numFmtId="4" fontId="1" fillId="4" borderId="28" xfId="0" applyNumberFormat="1" applyFont="1" applyFill="1" applyBorder="1" applyAlignment="1">
      <alignment/>
    </xf>
    <xf numFmtId="4" fontId="1" fillId="4" borderId="29" xfId="0" applyNumberFormat="1" applyFont="1" applyFill="1" applyBorder="1" applyAlignment="1">
      <alignment/>
    </xf>
    <xf numFmtId="4" fontId="1" fillId="4" borderId="30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left" indent="1"/>
    </xf>
    <xf numFmtId="0" fontId="4" fillId="4" borderId="21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4" fontId="10" fillId="3" borderId="31" xfId="0" applyNumberFormat="1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4" fontId="1" fillId="4" borderId="15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left" indent="1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38100</xdr:rowOff>
    </xdr:from>
    <xdr:to>
      <xdr:col>0</xdr:col>
      <xdr:colOff>790575</xdr:colOff>
      <xdr:row>3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523875" y="200025"/>
          <a:ext cx="266700" cy="438150"/>
        </a:xfrm>
        <a:prstGeom prst="rect"/>
        <a:noFill/>
      </xdr:spPr>
      <xdr:txBody>
        <a:bodyPr fromWordArt="1" wrap="none">
          <a:prstTxWarp prst="textStop">
            <a:avLst>
              <a:gd name="adj" fmla="val 50000"/>
            </a:avLst>
          </a:prstTxWarp>
        </a:bodyPr>
        <a:p>
          <a:pPr algn="ctr"/>
          <a:r>
            <a:rPr sz="3600" b="1" kern="10" spc="720">
              <a:ln w="9525" cmpd="sng">
                <a:noFill/>
              </a:ln>
              <a:solidFill>
                <a:srgbClr val="336699"/>
              </a:solidFill>
              <a:effectLst>
                <a:outerShdw dist="28398" dir="12393903" sy="50000" kx="-2453608" algn="b">
                  <a:srgbClr val="808080">
                    <a:alpha val="100000"/>
                  </a:srgbClr>
                </a:outerShdw>
              </a:effectLst>
              <a:latin typeface="Garamond"/>
              <a:cs typeface="Garamond"/>
            </a:rPr>
            <a:t>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85725</xdr:rowOff>
    </xdr:from>
    <xdr:to>
      <xdr:col>1</xdr:col>
      <xdr:colOff>942975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62000" y="85725"/>
          <a:ext cx="266700" cy="457200"/>
        </a:xfrm>
        <a:prstGeom prst="rect"/>
        <a:noFill/>
      </xdr:spPr>
      <xdr:txBody>
        <a:bodyPr fromWordArt="1" wrap="none">
          <a:prstTxWarp prst="textStop">
            <a:avLst>
              <a:gd name="adj" fmla="val 50000"/>
            </a:avLst>
          </a:prstTxWarp>
        </a:bodyPr>
        <a:p>
          <a:pPr algn="ctr"/>
          <a:r>
            <a:rPr sz="3600" b="1" kern="10" spc="720">
              <a:ln w="9525" cmpd="sng">
                <a:noFill/>
              </a:ln>
              <a:solidFill>
                <a:srgbClr val="336699"/>
              </a:solidFill>
              <a:effectLst>
                <a:outerShdw dist="28398" dir="12393903" sy="50000" kx="-2453608" algn="b">
                  <a:srgbClr val="808080">
                    <a:alpha val="100000"/>
                  </a:srgbClr>
                </a:outerShdw>
              </a:effectLst>
              <a:latin typeface="Garamond"/>
              <a:cs typeface="Garamond"/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-excel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-excel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showZeros="0" tabSelected="1" zoomScale="90" zoomScaleNormal="90" workbookViewId="0" topLeftCell="A1">
      <selection activeCell="G17" sqref="G17"/>
    </sheetView>
  </sheetViews>
  <sheetFormatPr defaultColWidth="11.421875" defaultRowHeight="12.75"/>
  <cols>
    <col min="1" max="1" width="21.7109375" style="2" customWidth="1"/>
    <col min="2" max="2" width="27.421875" style="2" customWidth="1"/>
    <col min="3" max="4" width="12.7109375" style="2" customWidth="1"/>
    <col min="5" max="16384" width="11.421875" style="1" customWidth="1"/>
  </cols>
  <sheetData>
    <row r="1" ht="12.75"/>
    <row r="2" spans="2:6" ht="18.75">
      <c r="B2" s="61" t="s">
        <v>34</v>
      </c>
      <c r="C2" s="62"/>
      <c r="D2" s="62"/>
      <c r="E2" s="63"/>
      <c r="F2" s="64"/>
    </row>
    <row r="3" ht="12.75"/>
    <row r="4" spans="2:6" ht="12.75">
      <c r="B4" s="79" t="s">
        <v>29</v>
      </c>
      <c r="C4" s="65" t="s">
        <v>35</v>
      </c>
      <c r="D4" s="66"/>
      <c r="E4" s="66"/>
      <c r="F4" s="67"/>
    </row>
    <row r="5" ht="12.75">
      <c r="A5" s="57" t="s">
        <v>31</v>
      </c>
    </row>
    <row r="6" spans="2:4" ht="12.75">
      <c r="B6" s="3"/>
      <c r="C6" s="4" t="s">
        <v>27</v>
      </c>
      <c r="D6" s="5"/>
    </row>
    <row r="7" spans="2:4" ht="14.25">
      <c r="B7" s="6" t="s">
        <v>0</v>
      </c>
      <c r="C7" s="77">
        <v>2006</v>
      </c>
      <c r="D7" s="77">
        <v>2007</v>
      </c>
    </row>
    <row r="8" spans="2:4" ht="12.75">
      <c r="B8" s="7" t="s">
        <v>25</v>
      </c>
      <c r="C8" s="8"/>
      <c r="D8" s="8"/>
    </row>
    <row r="9" spans="2:4" ht="12.75">
      <c r="B9" s="28" t="s">
        <v>6</v>
      </c>
      <c r="C9" s="29">
        <v>420000</v>
      </c>
      <c r="D9" s="29">
        <v>390000</v>
      </c>
    </row>
    <row r="10" spans="2:4" ht="12.75">
      <c r="B10" s="28" t="s">
        <v>7</v>
      </c>
      <c r="C10" s="29">
        <v>1540000</v>
      </c>
      <c r="D10" s="29">
        <v>1500000</v>
      </c>
    </row>
    <row r="11" spans="2:4" ht="12.75">
      <c r="B11" s="28" t="s">
        <v>8</v>
      </c>
      <c r="C11" s="29">
        <v>30000</v>
      </c>
      <c r="D11" s="29">
        <v>35000</v>
      </c>
    </row>
    <row r="12" spans="2:4" ht="12.75">
      <c r="B12" s="28" t="s">
        <v>9</v>
      </c>
      <c r="C12" s="29">
        <v>4240000</v>
      </c>
      <c r="D12" s="29">
        <v>4300000</v>
      </c>
    </row>
    <row r="13" spans="2:4" ht="12.75">
      <c r="B13" s="28"/>
      <c r="C13" s="29"/>
      <c r="D13" s="29"/>
    </row>
    <row r="14" spans="2:4" ht="12.75">
      <c r="B14" s="28"/>
      <c r="C14" s="29"/>
      <c r="D14" s="29"/>
    </row>
    <row r="15" spans="2:4" ht="12.75">
      <c r="B15" s="28"/>
      <c r="C15" s="29"/>
      <c r="D15" s="29"/>
    </row>
    <row r="16" spans="2:4" ht="12.75">
      <c r="B16" s="28"/>
      <c r="C16" s="29"/>
      <c r="D16" s="29"/>
    </row>
    <row r="17" spans="2:4" ht="12.75">
      <c r="B17" s="10" t="s">
        <v>19</v>
      </c>
      <c r="C17" s="9"/>
      <c r="D17" s="9"/>
    </row>
    <row r="18" spans="2:4" ht="12.75">
      <c r="B18" s="28" t="s">
        <v>10</v>
      </c>
      <c r="C18" s="29">
        <v>1050000</v>
      </c>
      <c r="D18" s="29">
        <v>1000000</v>
      </c>
    </row>
    <row r="19" spans="2:4" ht="12.75">
      <c r="B19" s="28" t="s">
        <v>11</v>
      </c>
      <c r="C19" s="29">
        <v>10500000</v>
      </c>
      <c r="D19" s="29">
        <v>10700000</v>
      </c>
    </row>
    <row r="20" spans="2:4" ht="12.75">
      <c r="B20" s="28" t="s">
        <v>12</v>
      </c>
      <c r="C20" s="29">
        <v>7000000</v>
      </c>
      <c r="D20" s="29">
        <v>7100000</v>
      </c>
    </row>
    <row r="21" spans="2:4" ht="12.75">
      <c r="B21" s="28" t="s">
        <v>13</v>
      </c>
      <c r="C21" s="29">
        <v>70000</v>
      </c>
      <c r="D21" s="29">
        <v>50000</v>
      </c>
    </row>
    <row r="22" spans="2:4" ht="12.75">
      <c r="B22" s="28"/>
      <c r="C22" s="29"/>
      <c r="D22" s="29"/>
    </row>
    <row r="23" spans="2:4" ht="12.75">
      <c r="B23" s="28"/>
      <c r="C23" s="29"/>
      <c r="D23" s="29"/>
    </row>
    <row r="24" spans="2:4" ht="12.75">
      <c r="B24" s="28"/>
      <c r="C24" s="29"/>
      <c r="D24" s="29"/>
    </row>
    <row r="25" spans="2:4" ht="12.75">
      <c r="B25" s="28"/>
      <c r="C25" s="78"/>
      <c r="D25" s="78"/>
    </row>
    <row r="26" spans="2:4" ht="13.5" thickBot="1">
      <c r="B26" s="12" t="s">
        <v>22</v>
      </c>
      <c r="C26" s="13">
        <f>SUM(C9:C25)</f>
        <v>24850000</v>
      </c>
      <c r="D26" s="13">
        <f>SUM(D9:D25)</f>
        <v>25075000</v>
      </c>
    </row>
    <row r="27" spans="2:4" ht="13.5" thickTop="1">
      <c r="B27" s="11"/>
      <c r="C27" s="14"/>
      <c r="D27" s="14"/>
    </row>
    <row r="28" spans="2:4" ht="12.75">
      <c r="B28" s="10" t="s">
        <v>20</v>
      </c>
      <c r="C28" s="9"/>
      <c r="D28" s="9"/>
    </row>
    <row r="29" spans="2:4" ht="12.75">
      <c r="B29" s="28" t="s">
        <v>32</v>
      </c>
      <c r="C29" s="29">
        <v>700000</v>
      </c>
      <c r="D29" s="29">
        <v>900000</v>
      </c>
    </row>
    <row r="30" spans="2:4" ht="12.75">
      <c r="B30" s="28" t="s">
        <v>14</v>
      </c>
      <c r="C30" s="29">
        <v>2000000</v>
      </c>
      <c r="D30" s="29">
        <v>2300000</v>
      </c>
    </row>
    <row r="31" spans="2:4" ht="12.75">
      <c r="B31" s="28" t="s">
        <v>15</v>
      </c>
      <c r="C31" s="29">
        <v>1000000</v>
      </c>
      <c r="D31" s="29">
        <v>900000</v>
      </c>
    </row>
    <row r="32" spans="2:4" ht="12.75">
      <c r="B32" s="28"/>
      <c r="C32" s="29"/>
      <c r="D32" s="29"/>
    </row>
    <row r="33" spans="2:4" ht="12.75">
      <c r="B33" s="28"/>
      <c r="C33" s="29"/>
      <c r="D33" s="29"/>
    </row>
    <row r="34" spans="2:4" ht="12.75">
      <c r="B34" s="28"/>
      <c r="C34" s="29"/>
      <c r="D34" s="29"/>
    </row>
    <row r="35" spans="2:4" ht="12.75">
      <c r="B35" s="28"/>
      <c r="C35" s="29"/>
      <c r="D35" s="29"/>
    </row>
    <row r="36" spans="2:4" ht="12.75">
      <c r="B36" s="10" t="s">
        <v>21</v>
      </c>
      <c r="C36" s="9"/>
      <c r="D36" s="9"/>
    </row>
    <row r="37" spans="2:4" ht="12.75">
      <c r="B37" s="28" t="s">
        <v>33</v>
      </c>
      <c r="C37" s="29">
        <v>2000000</v>
      </c>
      <c r="D37" s="29">
        <v>2000000</v>
      </c>
    </row>
    <row r="38" spans="2:4" ht="12.75">
      <c r="B38" s="28" t="s">
        <v>16</v>
      </c>
      <c r="C38" s="29">
        <v>1500000</v>
      </c>
      <c r="D38" s="29">
        <v>1600000</v>
      </c>
    </row>
    <row r="39" spans="2:4" ht="12.75">
      <c r="B39" s="28" t="s">
        <v>17</v>
      </c>
      <c r="C39" s="29">
        <v>100000</v>
      </c>
      <c r="D39" s="29">
        <v>75000</v>
      </c>
    </row>
    <row r="40" spans="2:4" ht="12.75">
      <c r="B40" s="28" t="s">
        <v>36</v>
      </c>
      <c r="C40" s="29">
        <v>2550000</v>
      </c>
      <c r="D40" s="29">
        <v>2300000</v>
      </c>
    </row>
    <row r="41" spans="2:4" ht="12.75">
      <c r="B41" s="28" t="s">
        <v>18</v>
      </c>
      <c r="C41" s="29">
        <v>15000000</v>
      </c>
      <c r="D41" s="29">
        <v>15000000</v>
      </c>
    </row>
    <row r="42" spans="2:4" ht="12.75">
      <c r="B42" s="28"/>
      <c r="C42" s="29"/>
      <c r="D42" s="29"/>
    </row>
    <row r="43" spans="2:4" ht="12.75">
      <c r="B43" s="28"/>
      <c r="C43" s="29"/>
      <c r="D43" s="29"/>
    </row>
    <row r="44" spans="2:4" ht="12.75">
      <c r="B44" s="28"/>
      <c r="C44" s="78"/>
      <c r="D44" s="78"/>
    </row>
    <row r="45" spans="2:4" ht="13.5" thickBot="1">
      <c r="B45" s="15" t="s">
        <v>26</v>
      </c>
      <c r="C45" s="16">
        <f>SUM(C29:C44)</f>
        <v>24850000</v>
      </c>
      <c r="D45" s="16">
        <f>SUM(D29:D44)</f>
        <v>25075000</v>
      </c>
    </row>
    <row r="46" spans="2:4" ht="13.5" thickTop="1">
      <c r="B46" s="44"/>
      <c r="C46" s="45"/>
      <c r="D46" s="45"/>
    </row>
    <row r="47" spans="3:4" ht="12.75">
      <c r="C47" s="76" t="str">
        <f>IF(C26&lt;&gt;C45,"DESCUADRE","CUADRADO")</f>
        <v>CUADRADO</v>
      </c>
      <c r="D47" s="76" t="str">
        <f>IF(D26&lt;&gt;D45,"DESCUADRE","CUADRADO")</f>
        <v>CUADRADO</v>
      </c>
    </row>
    <row r="48" spans="3:4" ht="12.75">
      <c r="C48" s="17"/>
      <c r="D48" s="17"/>
    </row>
  </sheetData>
  <sheetProtection password="C2C8" sheet="1" objects="1" scenarios="1"/>
  <mergeCells count="3">
    <mergeCell ref="B2:F2"/>
    <mergeCell ref="C4:F4"/>
    <mergeCell ref="C6:D6"/>
  </mergeCells>
  <hyperlinks>
    <hyperlink ref="A5" r:id="rId1" display="www.economia-excel.com"/>
  </hyperlinks>
  <printOptions/>
  <pageMargins left="0.75" right="0.75" top="1" bottom="1" header="0" footer="0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showZeros="0" zoomScale="90" zoomScaleNormal="90" workbookViewId="0" topLeftCell="A1">
      <selection activeCell="E53" sqref="E53"/>
    </sheetView>
  </sheetViews>
  <sheetFormatPr defaultColWidth="11.421875" defaultRowHeight="12.75"/>
  <cols>
    <col min="1" max="1" width="1.28515625" style="18" customWidth="1"/>
    <col min="2" max="2" width="27.421875" style="18" customWidth="1"/>
    <col min="3" max="10" width="12.7109375" style="18" customWidth="1"/>
    <col min="11" max="16384" width="11.421875" style="18" customWidth="1"/>
  </cols>
  <sheetData>
    <row r="2" spans="3:8" ht="20.25">
      <c r="C2" s="50" t="s">
        <v>28</v>
      </c>
      <c r="D2" s="51"/>
      <c r="E2" s="51"/>
      <c r="F2" s="51"/>
      <c r="G2" s="51"/>
      <c r="H2" s="52"/>
    </row>
    <row r="4" spans="2:8" ht="12.75">
      <c r="B4" s="58" t="s">
        <v>31</v>
      </c>
      <c r="C4" s="53" t="s">
        <v>29</v>
      </c>
      <c r="D4" s="73" t="str">
        <f>DATOS!C4</f>
        <v>Ejemplo SA</v>
      </c>
      <c r="E4" s="74"/>
      <c r="F4" s="74"/>
      <c r="G4" s="74"/>
      <c r="H4" s="75"/>
    </row>
    <row r="5" ht="12.75">
      <c r="I5" s="19"/>
    </row>
    <row r="6" spans="2:10" ht="12.75">
      <c r="B6" s="20"/>
      <c r="C6" s="21" t="s">
        <v>27</v>
      </c>
      <c r="D6" s="22"/>
      <c r="E6" s="21" t="s">
        <v>1</v>
      </c>
      <c r="F6" s="22"/>
      <c r="G6" s="21" t="s">
        <v>2</v>
      </c>
      <c r="H6" s="22"/>
      <c r="I6" s="21" t="s">
        <v>3</v>
      </c>
      <c r="J6" s="22"/>
    </row>
    <row r="7" spans="2:10" ht="14.25">
      <c r="B7" s="23" t="s">
        <v>0</v>
      </c>
      <c r="C7" s="24">
        <f>DATOS!C7</f>
        <v>2006</v>
      </c>
      <c r="D7" s="24">
        <f>DATOS!D7</f>
        <v>2007</v>
      </c>
      <c r="E7" s="24" t="s">
        <v>23</v>
      </c>
      <c r="F7" s="24" t="s">
        <v>24</v>
      </c>
      <c r="G7" s="24" t="s">
        <v>4</v>
      </c>
      <c r="H7" s="24" t="s">
        <v>5</v>
      </c>
      <c r="I7" s="24" t="s">
        <v>4</v>
      </c>
      <c r="J7" s="24" t="s">
        <v>5</v>
      </c>
    </row>
    <row r="8" spans="2:10" ht="12.75">
      <c r="B8" s="25" t="s">
        <v>25</v>
      </c>
      <c r="C8" s="26"/>
      <c r="D8" s="26"/>
      <c r="E8" s="26"/>
      <c r="F8" s="26"/>
      <c r="G8" s="26"/>
      <c r="H8" s="26"/>
      <c r="I8" s="68"/>
      <c r="J8" s="69"/>
    </row>
    <row r="9" spans="2:10" ht="12.75">
      <c r="B9" s="46" t="str">
        <f>DATOS!B9</f>
        <v>Caja y bancos</v>
      </c>
      <c r="C9" s="47">
        <f>DATOS!C9</f>
        <v>420000</v>
      </c>
      <c r="D9" s="47">
        <f>DATOS!D9</f>
        <v>390000</v>
      </c>
      <c r="E9" s="30">
        <f>IF(D9-C9&gt;0,D9-C9,"")</f>
      </c>
      <c r="F9" s="30">
        <f>IF(D9-C9&lt;0,C9-D9,"")</f>
        <v>30000</v>
      </c>
      <c r="G9" s="30">
        <f>IF(E9&gt;0,E9,"")</f>
      </c>
      <c r="H9" s="30">
        <f>IF(F9&gt;0,F9,"")</f>
        <v>30000</v>
      </c>
      <c r="I9" s="70"/>
      <c r="J9" s="71"/>
    </row>
    <row r="10" spans="2:10" ht="12.75">
      <c r="B10" s="46" t="str">
        <f>DATOS!B10</f>
        <v>Clientes</v>
      </c>
      <c r="C10" s="47">
        <f>DATOS!C10</f>
        <v>1540000</v>
      </c>
      <c r="D10" s="47">
        <f>DATOS!D10</f>
        <v>1500000</v>
      </c>
      <c r="E10" s="30">
        <f aca="true" t="shared" si="0" ref="E10:E25">IF(D10-C10&gt;0,D10-C10,"")</f>
      </c>
      <c r="F10" s="30">
        <f aca="true" t="shared" si="1" ref="F10:F25">IF(D10-C10&lt;0,C10-D10,"")</f>
        <v>40000</v>
      </c>
      <c r="G10" s="30">
        <f aca="true" t="shared" si="2" ref="G10:G16">IF(E10&gt;0,E10,"")</f>
      </c>
      <c r="H10" s="30">
        <f aca="true" t="shared" si="3" ref="H10:H16">IF(F10&gt;0,F10,"")</f>
        <v>40000</v>
      </c>
      <c r="I10" s="70"/>
      <c r="J10" s="71"/>
    </row>
    <row r="11" spans="2:10" ht="12.75">
      <c r="B11" s="46" t="str">
        <f>DATOS!B11</f>
        <v>Otros deudores</v>
      </c>
      <c r="C11" s="47">
        <f>DATOS!C11</f>
        <v>30000</v>
      </c>
      <c r="D11" s="47">
        <f>DATOS!D11</f>
        <v>35000</v>
      </c>
      <c r="E11" s="30">
        <f t="shared" si="0"/>
        <v>5000</v>
      </c>
      <c r="F11" s="30">
        <f t="shared" si="1"/>
      </c>
      <c r="G11" s="30">
        <f t="shared" si="2"/>
        <v>5000</v>
      </c>
      <c r="H11" s="30">
        <f t="shared" si="3"/>
      </c>
      <c r="I11" s="70"/>
      <c r="J11" s="71"/>
    </row>
    <row r="12" spans="2:10" ht="12.75">
      <c r="B12" s="46" t="str">
        <f>DATOS!B12</f>
        <v>Existencias</v>
      </c>
      <c r="C12" s="47">
        <f>DATOS!C12</f>
        <v>4240000</v>
      </c>
      <c r="D12" s="47">
        <f>DATOS!D12</f>
        <v>4300000</v>
      </c>
      <c r="E12" s="30">
        <f t="shared" si="0"/>
        <v>60000</v>
      </c>
      <c r="F12" s="30">
        <f t="shared" si="1"/>
      </c>
      <c r="G12" s="30">
        <f t="shared" si="2"/>
        <v>60000</v>
      </c>
      <c r="H12" s="30">
        <f t="shared" si="3"/>
      </c>
      <c r="I12" s="70"/>
      <c r="J12" s="71"/>
    </row>
    <row r="13" spans="2:10" ht="12.75">
      <c r="B13" s="46">
        <f>DATOS!B13</f>
        <v>0</v>
      </c>
      <c r="C13" s="47">
        <f>DATOS!C13</f>
        <v>0</v>
      </c>
      <c r="D13" s="47">
        <f>DATOS!D13</f>
        <v>0</v>
      </c>
      <c r="E13" s="30">
        <f t="shared" si="0"/>
      </c>
      <c r="F13" s="30">
        <f t="shared" si="1"/>
      </c>
      <c r="G13" s="30">
        <f t="shared" si="2"/>
      </c>
      <c r="H13" s="30">
        <f t="shared" si="3"/>
      </c>
      <c r="I13" s="70"/>
      <c r="J13" s="71"/>
    </row>
    <row r="14" spans="2:10" ht="12.75">
      <c r="B14" s="46">
        <f>DATOS!B14</f>
        <v>0</v>
      </c>
      <c r="C14" s="47">
        <f>DATOS!C14</f>
        <v>0</v>
      </c>
      <c r="D14" s="47">
        <f>DATOS!D14</f>
        <v>0</v>
      </c>
      <c r="E14" s="30">
        <f t="shared" si="0"/>
      </c>
      <c r="F14" s="30">
        <f t="shared" si="1"/>
      </c>
      <c r="G14" s="30">
        <f t="shared" si="2"/>
      </c>
      <c r="H14" s="30">
        <f t="shared" si="3"/>
      </c>
      <c r="I14" s="70"/>
      <c r="J14" s="71"/>
    </row>
    <row r="15" spans="2:10" ht="12.75">
      <c r="B15" s="46">
        <f>DATOS!B15</f>
        <v>0</v>
      </c>
      <c r="C15" s="47">
        <f>DATOS!C15</f>
        <v>0</v>
      </c>
      <c r="D15" s="47">
        <f>DATOS!D15</f>
        <v>0</v>
      </c>
      <c r="E15" s="30">
        <f t="shared" si="0"/>
      </c>
      <c r="F15" s="30">
        <f t="shared" si="1"/>
      </c>
      <c r="G15" s="30">
        <f t="shared" si="2"/>
      </c>
      <c r="H15" s="30">
        <f t="shared" si="3"/>
      </c>
      <c r="I15" s="70"/>
      <c r="J15" s="71"/>
    </row>
    <row r="16" spans="2:10" ht="12.75">
      <c r="B16" s="46">
        <f>DATOS!B16</f>
        <v>0</v>
      </c>
      <c r="C16" s="47">
        <f>DATOS!C16</f>
        <v>0</v>
      </c>
      <c r="D16" s="47">
        <f>DATOS!D16</f>
        <v>0</v>
      </c>
      <c r="E16" s="30">
        <f t="shared" si="0"/>
      </c>
      <c r="F16" s="30">
        <f t="shared" si="1"/>
      </c>
      <c r="G16" s="30">
        <f t="shared" si="2"/>
      </c>
      <c r="H16" s="30">
        <f t="shared" si="3"/>
      </c>
      <c r="I16" s="70"/>
      <c r="J16" s="71"/>
    </row>
    <row r="17" spans="2:10" ht="12.75">
      <c r="B17" s="32" t="s">
        <v>19</v>
      </c>
      <c r="C17" s="30"/>
      <c r="D17" s="30"/>
      <c r="E17" s="30"/>
      <c r="F17" s="30">
        <f t="shared" si="1"/>
      </c>
      <c r="G17" s="30"/>
      <c r="H17" s="30"/>
      <c r="I17" s="30"/>
      <c r="J17" s="31"/>
    </row>
    <row r="18" spans="2:10" ht="12.75">
      <c r="B18" s="33" t="str">
        <f>DATOS!B18</f>
        <v>Inmovilizaciones financieras</v>
      </c>
      <c r="C18" s="30">
        <f>DATOS!C18</f>
        <v>1050000</v>
      </c>
      <c r="D18" s="30">
        <f>DATOS!D18</f>
        <v>1000000</v>
      </c>
      <c r="E18" s="30">
        <f t="shared" si="0"/>
      </c>
      <c r="F18" s="30">
        <f t="shared" si="1"/>
        <v>50000</v>
      </c>
      <c r="G18" s="70"/>
      <c r="H18" s="70"/>
      <c r="I18" s="30">
        <f>IF(E18&gt;0,E18,"")</f>
      </c>
      <c r="J18" s="31">
        <f>IF(F18&gt;0,F18,"")</f>
        <v>50000</v>
      </c>
    </row>
    <row r="19" spans="2:10" ht="12.75">
      <c r="B19" s="33" t="str">
        <f>DATOS!B19</f>
        <v>Instalaciones</v>
      </c>
      <c r="C19" s="30">
        <f>DATOS!C19</f>
        <v>10500000</v>
      </c>
      <c r="D19" s="30">
        <f>DATOS!D19</f>
        <v>10700000</v>
      </c>
      <c r="E19" s="30">
        <f t="shared" si="0"/>
        <v>200000</v>
      </c>
      <c r="F19" s="30">
        <f t="shared" si="1"/>
      </c>
      <c r="G19" s="70"/>
      <c r="H19" s="70"/>
      <c r="I19" s="30">
        <f aca="true" t="shared" si="4" ref="I19:I25">IF(E19&gt;0,E19,"")</f>
        <v>200000</v>
      </c>
      <c r="J19" s="31">
        <f aca="true" t="shared" si="5" ref="J19:J25">IF(F19&gt;0,F19,"")</f>
      </c>
    </row>
    <row r="20" spans="2:10" ht="12.75">
      <c r="B20" s="33" t="str">
        <f>DATOS!B20</f>
        <v>Terrenos y construcciones</v>
      </c>
      <c r="C20" s="30">
        <f>DATOS!C20</f>
        <v>7000000</v>
      </c>
      <c r="D20" s="30">
        <f>DATOS!D20</f>
        <v>7100000</v>
      </c>
      <c r="E20" s="30">
        <f t="shared" si="0"/>
        <v>100000</v>
      </c>
      <c r="F20" s="30">
        <f t="shared" si="1"/>
      </c>
      <c r="G20" s="70"/>
      <c r="H20" s="70"/>
      <c r="I20" s="30">
        <f t="shared" si="4"/>
        <v>100000</v>
      </c>
      <c r="J20" s="31">
        <f t="shared" si="5"/>
      </c>
    </row>
    <row r="21" spans="2:10" ht="12.75">
      <c r="B21" s="33" t="str">
        <f>DATOS!B21</f>
        <v>Gastos establecimiento</v>
      </c>
      <c r="C21" s="30">
        <f>DATOS!C21</f>
        <v>70000</v>
      </c>
      <c r="D21" s="30">
        <f>DATOS!D21</f>
        <v>50000</v>
      </c>
      <c r="E21" s="30">
        <f t="shared" si="0"/>
      </c>
      <c r="F21" s="30">
        <f t="shared" si="1"/>
        <v>20000</v>
      </c>
      <c r="G21" s="70"/>
      <c r="H21" s="70"/>
      <c r="I21" s="30">
        <f t="shared" si="4"/>
      </c>
      <c r="J21" s="31">
        <f t="shared" si="5"/>
        <v>20000</v>
      </c>
    </row>
    <row r="22" spans="2:10" ht="12.75">
      <c r="B22" s="33">
        <f>DATOS!B22</f>
        <v>0</v>
      </c>
      <c r="C22" s="30">
        <f>DATOS!C22</f>
        <v>0</v>
      </c>
      <c r="D22" s="30">
        <f>DATOS!D22</f>
        <v>0</v>
      </c>
      <c r="E22" s="30">
        <f t="shared" si="0"/>
      </c>
      <c r="F22" s="30">
        <f t="shared" si="1"/>
      </c>
      <c r="G22" s="70"/>
      <c r="H22" s="70"/>
      <c r="I22" s="30">
        <f t="shared" si="4"/>
      </c>
      <c r="J22" s="31">
        <f t="shared" si="5"/>
      </c>
    </row>
    <row r="23" spans="2:10" ht="12.75">
      <c r="B23" s="33">
        <f>DATOS!B23</f>
        <v>0</v>
      </c>
      <c r="C23" s="30">
        <f>DATOS!C23</f>
        <v>0</v>
      </c>
      <c r="D23" s="30">
        <f>DATOS!D23</f>
        <v>0</v>
      </c>
      <c r="E23" s="30">
        <f t="shared" si="0"/>
      </c>
      <c r="F23" s="30">
        <f t="shared" si="1"/>
      </c>
      <c r="G23" s="70"/>
      <c r="H23" s="70"/>
      <c r="I23" s="30">
        <f t="shared" si="4"/>
      </c>
      <c r="J23" s="31">
        <f t="shared" si="5"/>
      </c>
    </row>
    <row r="24" spans="2:10" ht="12.75">
      <c r="B24" s="33">
        <f>DATOS!B24</f>
        <v>0</v>
      </c>
      <c r="C24" s="30">
        <f>DATOS!C24</f>
        <v>0</v>
      </c>
      <c r="D24" s="30">
        <f>DATOS!D24</f>
        <v>0</v>
      </c>
      <c r="E24" s="30">
        <f t="shared" si="0"/>
      </c>
      <c r="F24" s="30">
        <f t="shared" si="1"/>
      </c>
      <c r="G24" s="70"/>
      <c r="H24" s="70"/>
      <c r="I24" s="30">
        <f t="shared" si="4"/>
      </c>
      <c r="J24" s="31">
        <f t="shared" si="5"/>
      </c>
    </row>
    <row r="25" spans="2:10" ht="12.75">
      <c r="B25" s="33">
        <f>DATOS!B25</f>
        <v>0</v>
      </c>
      <c r="C25" s="30">
        <f>DATOS!C25</f>
        <v>0</v>
      </c>
      <c r="D25" s="34">
        <f>DATOS!D25</f>
        <v>0</v>
      </c>
      <c r="E25" s="30">
        <f t="shared" si="0"/>
      </c>
      <c r="F25" s="30">
        <f t="shared" si="1"/>
      </c>
      <c r="G25" s="70"/>
      <c r="H25" s="70"/>
      <c r="I25" s="30">
        <f t="shared" si="4"/>
      </c>
      <c r="J25" s="31">
        <f t="shared" si="5"/>
      </c>
    </row>
    <row r="26" spans="2:10" ht="13.5" thickBot="1">
      <c r="B26" s="35" t="s">
        <v>22</v>
      </c>
      <c r="C26" s="36">
        <f>SUM(C9:C25)</f>
        <v>24850000</v>
      </c>
      <c r="D26" s="36">
        <f>SUM(D9:D25)</f>
        <v>25075000</v>
      </c>
      <c r="E26" s="30"/>
      <c r="F26" s="30"/>
      <c r="G26" s="30"/>
      <c r="H26" s="30"/>
      <c r="I26" s="30"/>
      <c r="J26" s="31"/>
    </row>
    <row r="27" spans="2:10" ht="12.75" customHeight="1" thickTop="1">
      <c r="B27" s="33"/>
      <c r="C27" s="37"/>
      <c r="D27" s="37"/>
      <c r="E27" s="30"/>
      <c r="F27" s="30"/>
      <c r="G27" s="30"/>
      <c r="H27" s="30"/>
      <c r="I27" s="30"/>
      <c r="J27" s="31"/>
    </row>
    <row r="28" spans="2:10" ht="12.75">
      <c r="B28" s="32" t="s">
        <v>20</v>
      </c>
      <c r="C28" s="30"/>
      <c r="D28" s="30"/>
      <c r="E28" s="30"/>
      <c r="F28" s="30"/>
      <c r="G28" s="30"/>
      <c r="H28" s="30"/>
      <c r="I28" s="30"/>
      <c r="J28" s="31"/>
    </row>
    <row r="29" spans="2:10" ht="12.75">
      <c r="B29" s="33" t="str">
        <f>DATOS!B29</f>
        <v>Créditos bancarios a corto</v>
      </c>
      <c r="C29" s="30">
        <f>DATOS!C29</f>
        <v>700000</v>
      </c>
      <c r="D29" s="30">
        <f>DATOS!D29</f>
        <v>900000</v>
      </c>
      <c r="E29" s="30">
        <f>IF(D29-C29&lt;0,C29-D29,"")</f>
      </c>
      <c r="F29" s="30">
        <f>IF(D29-C29&gt;0,D29-C29,"")</f>
        <v>200000</v>
      </c>
      <c r="G29" s="30">
        <f aca="true" t="shared" si="6" ref="G29:G35">IF(E29&gt;0,E29,"")</f>
      </c>
      <c r="H29" s="30">
        <f>IF(F29&gt;0,F29,"")</f>
        <v>200000</v>
      </c>
      <c r="I29" s="70"/>
      <c r="J29" s="71"/>
    </row>
    <row r="30" spans="2:10" ht="12.75">
      <c r="B30" s="33" t="str">
        <f>DATOS!B30</f>
        <v>Proveedores</v>
      </c>
      <c r="C30" s="30">
        <f>DATOS!C30</f>
        <v>2000000</v>
      </c>
      <c r="D30" s="30">
        <f>DATOS!D30</f>
        <v>2300000</v>
      </c>
      <c r="E30" s="30">
        <f aca="true" t="shared" si="7" ref="E30:E44">IF(D30-C30&lt;0,C30-D30,"")</f>
      </c>
      <c r="F30" s="30">
        <f aca="true" t="shared" si="8" ref="F30:F43">IF(D30-C30&gt;0,D30-C30,"")</f>
        <v>300000</v>
      </c>
      <c r="G30" s="30">
        <f t="shared" si="6"/>
      </c>
      <c r="H30" s="30">
        <f aca="true" t="shared" si="9" ref="H30:H35">IF(F30&gt;0,F30,"")</f>
        <v>300000</v>
      </c>
      <c r="I30" s="70"/>
      <c r="J30" s="71"/>
    </row>
    <row r="31" spans="2:10" ht="12.75">
      <c r="B31" s="33" t="str">
        <f>DATOS!B31</f>
        <v>Otras deudas a corto plazo</v>
      </c>
      <c r="C31" s="30">
        <f>DATOS!C31</f>
        <v>1000000</v>
      </c>
      <c r="D31" s="30">
        <f>DATOS!D31</f>
        <v>900000</v>
      </c>
      <c r="E31" s="30">
        <f t="shared" si="7"/>
        <v>100000</v>
      </c>
      <c r="F31" s="30">
        <f t="shared" si="8"/>
      </c>
      <c r="G31" s="30">
        <f t="shared" si="6"/>
        <v>100000</v>
      </c>
      <c r="H31" s="30">
        <f t="shared" si="9"/>
      </c>
      <c r="I31" s="70"/>
      <c r="J31" s="71"/>
    </row>
    <row r="32" spans="2:10" ht="12.75">
      <c r="B32" s="33">
        <f>DATOS!B32</f>
        <v>0</v>
      </c>
      <c r="C32" s="30">
        <f>DATOS!C32</f>
        <v>0</v>
      </c>
      <c r="D32" s="30">
        <f>DATOS!D32</f>
        <v>0</v>
      </c>
      <c r="E32" s="30">
        <f t="shared" si="7"/>
      </c>
      <c r="F32" s="30">
        <f t="shared" si="8"/>
      </c>
      <c r="G32" s="30">
        <f t="shared" si="6"/>
      </c>
      <c r="H32" s="30">
        <f t="shared" si="9"/>
      </c>
      <c r="I32" s="70"/>
      <c r="J32" s="71"/>
    </row>
    <row r="33" spans="2:10" ht="12.75">
      <c r="B33" s="33">
        <f>DATOS!B33</f>
        <v>0</v>
      </c>
      <c r="C33" s="30">
        <f>DATOS!C33</f>
        <v>0</v>
      </c>
      <c r="D33" s="30">
        <f>DATOS!D33</f>
        <v>0</v>
      </c>
      <c r="E33" s="30">
        <f t="shared" si="7"/>
      </c>
      <c r="F33" s="30">
        <f t="shared" si="8"/>
      </c>
      <c r="G33" s="30">
        <f t="shared" si="6"/>
      </c>
      <c r="H33" s="30">
        <f t="shared" si="9"/>
      </c>
      <c r="I33" s="70"/>
      <c r="J33" s="71"/>
    </row>
    <row r="34" spans="2:10" ht="12.75">
      <c r="B34" s="33">
        <f>DATOS!B34</f>
        <v>0</v>
      </c>
      <c r="C34" s="30">
        <f>DATOS!C34</f>
        <v>0</v>
      </c>
      <c r="D34" s="30">
        <f>DATOS!D34</f>
        <v>0</v>
      </c>
      <c r="E34" s="30">
        <f t="shared" si="7"/>
      </c>
      <c r="F34" s="30">
        <f t="shared" si="8"/>
      </c>
      <c r="G34" s="30">
        <f t="shared" si="6"/>
      </c>
      <c r="H34" s="30">
        <f t="shared" si="9"/>
      </c>
      <c r="I34" s="70"/>
      <c r="J34" s="71"/>
    </row>
    <row r="35" spans="2:10" ht="12.75">
      <c r="B35" s="33">
        <f>DATOS!B35</f>
        <v>0</v>
      </c>
      <c r="C35" s="30">
        <f>DATOS!C35</f>
        <v>0</v>
      </c>
      <c r="D35" s="30">
        <f>DATOS!D35</f>
        <v>0</v>
      </c>
      <c r="E35" s="30">
        <f t="shared" si="7"/>
      </c>
      <c r="F35" s="30">
        <f t="shared" si="8"/>
      </c>
      <c r="G35" s="30">
        <f t="shared" si="6"/>
      </c>
      <c r="H35" s="30">
        <f t="shared" si="9"/>
      </c>
      <c r="I35" s="70"/>
      <c r="J35" s="71"/>
    </row>
    <row r="36" spans="2:10" ht="12.75">
      <c r="B36" s="32" t="s">
        <v>21</v>
      </c>
      <c r="C36" s="30"/>
      <c r="D36" s="30"/>
      <c r="E36" s="30"/>
      <c r="F36" s="30"/>
      <c r="G36" s="30"/>
      <c r="H36" s="30"/>
      <c r="I36" s="30"/>
      <c r="J36" s="31"/>
    </row>
    <row r="37" spans="2:10" ht="12.75">
      <c r="B37" s="33" t="str">
        <f>DATOS!B37</f>
        <v>Empréstitos</v>
      </c>
      <c r="C37" s="30">
        <f>DATOS!C37</f>
        <v>2000000</v>
      </c>
      <c r="D37" s="30">
        <f>DATOS!D37</f>
        <v>2000000</v>
      </c>
      <c r="E37" s="30">
        <f t="shared" si="7"/>
      </c>
      <c r="F37" s="30">
        <f t="shared" si="8"/>
      </c>
      <c r="G37" s="70"/>
      <c r="H37" s="70"/>
      <c r="I37" s="30">
        <f>IF(E37&gt;0,E37,"")</f>
      </c>
      <c r="J37" s="31">
        <f>IF(F37&gt;0,F37,"")</f>
      </c>
    </row>
    <row r="38" spans="2:10" ht="12.75">
      <c r="B38" s="33" t="str">
        <f>DATOS!B38</f>
        <v>Amortización acumulada</v>
      </c>
      <c r="C38" s="30">
        <f>DATOS!C38</f>
        <v>1500000</v>
      </c>
      <c r="D38" s="30">
        <f>DATOS!D38</f>
        <v>1600000</v>
      </c>
      <c r="E38" s="30">
        <f t="shared" si="7"/>
      </c>
      <c r="F38" s="30">
        <f t="shared" si="8"/>
        <v>100000</v>
      </c>
      <c r="G38" s="70"/>
      <c r="H38" s="70"/>
      <c r="I38" s="30">
        <f aca="true" t="shared" si="10" ref="I38:I44">IF(E38&gt;0,E38,"")</f>
      </c>
      <c r="J38" s="31">
        <f aca="true" t="shared" si="11" ref="J38:J44">IF(F38&gt;0,F38,"")</f>
        <v>100000</v>
      </c>
    </row>
    <row r="39" spans="2:10" ht="12.75">
      <c r="B39" s="33" t="str">
        <f>DATOS!B39</f>
        <v>Resultados periodo</v>
      </c>
      <c r="C39" s="30">
        <f>DATOS!C39</f>
        <v>100000</v>
      </c>
      <c r="D39" s="30">
        <f>DATOS!D39</f>
        <v>75000</v>
      </c>
      <c r="E39" s="30">
        <f t="shared" si="7"/>
        <v>25000</v>
      </c>
      <c r="F39" s="30">
        <f t="shared" si="8"/>
      </c>
      <c r="G39" s="70"/>
      <c r="H39" s="70"/>
      <c r="I39" s="30">
        <f t="shared" si="10"/>
        <v>25000</v>
      </c>
      <c r="J39" s="31">
        <f t="shared" si="11"/>
      </c>
    </row>
    <row r="40" spans="2:10" ht="12.75">
      <c r="B40" s="33" t="str">
        <f>DATOS!B40</f>
        <v>Deudas a largo</v>
      </c>
      <c r="C40" s="30">
        <f>DATOS!C40</f>
        <v>2550000</v>
      </c>
      <c r="D40" s="30">
        <f>DATOS!D40</f>
        <v>2300000</v>
      </c>
      <c r="E40" s="30">
        <f t="shared" si="7"/>
        <v>250000</v>
      </c>
      <c r="F40" s="30">
        <f t="shared" si="8"/>
      </c>
      <c r="G40" s="70"/>
      <c r="H40" s="70"/>
      <c r="I40" s="30">
        <f t="shared" si="10"/>
        <v>250000</v>
      </c>
      <c r="J40" s="31">
        <f t="shared" si="11"/>
      </c>
    </row>
    <row r="41" spans="2:10" ht="12.75">
      <c r="B41" s="33" t="str">
        <f>DATOS!B41</f>
        <v>Capital</v>
      </c>
      <c r="C41" s="30">
        <f>DATOS!C41</f>
        <v>15000000</v>
      </c>
      <c r="D41" s="30">
        <f>DATOS!D41</f>
        <v>15000000</v>
      </c>
      <c r="E41" s="30">
        <f t="shared" si="7"/>
      </c>
      <c r="F41" s="30">
        <f t="shared" si="8"/>
      </c>
      <c r="G41" s="70"/>
      <c r="H41" s="70"/>
      <c r="I41" s="30">
        <f t="shared" si="10"/>
      </c>
      <c r="J41" s="31">
        <f t="shared" si="11"/>
      </c>
    </row>
    <row r="42" spans="2:10" ht="12.75">
      <c r="B42" s="33">
        <f>DATOS!B42</f>
        <v>0</v>
      </c>
      <c r="C42" s="30">
        <f>DATOS!C42</f>
        <v>0</v>
      </c>
      <c r="D42" s="30">
        <f>DATOS!D42</f>
        <v>0</v>
      </c>
      <c r="E42" s="30">
        <f t="shared" si="7"/>
      </c>
      <c r="F42" s="30">
        <f t="shared" si="8"/>
      </c>
      <c r="G42" s="70"/>
      <c r="H42" s="70"/>
      <c r="I42" s="30">
        <f t="shared" si="10"/>
      </c>
      <c r="J42" s="31">
        <f t="shared" si="11"/>
      </c>
    </row>
    <row r="43" spans="2:10" ht="12.75">
      <c r="B43" s="33">
        <f>DATOS!B43</f>
        <v>0</v>
      </c>
      <c r="C43" s="30">
        <f>DATOS!C43</f>
        <v>0</v>
      </c>
      <c r="D43" s="30">
        <f>DATOS!D43</f>
        <v>0</v>
      </c>
      <c r="E43" s="30">
        <f t="shared" si="7"/>
      </c>
      <c r="F43" s="30">
        <f t="shared" si="8"/>
      </c>
      <c r="G43" s="70"/>
      <c r="H43" s="70"/>
      <c r="I43" s="30">
        <f t="shared" si="10"/>
      </c>
      <c r="J43" s="31">
        <f t="shared" si="11"/>
      </c>
    </row>
    <row r="44" spans="2:10" ht="12.75">
      <c r="B44" s="33">
        <f>DATOS!B44</f>
        <v>0</v>
      </c>
      <c r="C44" s="30">
        <f>DATOS!C44</f>
        <v>0</v>
      </c>
      <c r="D44" s="30">
        <f>DATOS!D44</f>
        <v>0</v>
      </c>
      <c r="E44" s="34">
        <f t="shared" si="7"/>
      </c>
      <c r="F44" s="34">
        <f>IF(C44-D44,C44-D44,"")</f>
      </c>
      <c r="G44" s="72"/>
      <c r="H44" s="72"/>
      <c r="I44" s="34">
        <f t="shared" si="10"/>
      </c>
      <c r="J44" s="38">
        <f t="shared" si="11"/>
      </c>
    </row>
    <row r="45" spans="2:10" ht="13.5" thickBot="1">
      <c r="B45" s="39" t="s">
        <v>26</v>
      </c>
      <c r="C45" s="40">
        <f>SUM(C29:C44)</f>
        <v>24850000</v>
      </c>
      <c r="D45" s="40">
        <f>SUM(D29:D44)</f>
        <v>25075000</v>
      </c>
      <c r="E45" s="40">
        <f aca="true" t="shared" si="12" ref="E45:J45">SUM(E9:E44)</f>
        <v>740000</v>
      </c>
      <c r="F45" s="40">
        <f t="shared" si="12"/>
        <v>740000</v>
      </c>
      <c r="G45" s="41">
        <f t="shared" si="12"/>
        <v>165000</v>
      </c>
      <c r="H45" s="41">
        <f t="shared" si="12"/>
        <v>570000</v>
      </c>
      <c r="I45" s="41">
        <f t="shared" si="12"/>
        <v>575000</v>
      </c>
      <c r="J45" s="41">
        <f t="shared" si="12"/>
        <v>170000</v>
      </c>
    </row>
    <row r="46" spans="2:10" ht="13.5" thickTop="1">
      <c r="B46" s="60" t="s">
        <v>30</v>
      </c>
      <c r="C46" s="54"/>
      <c r="D46" s="55"/>
      <c r="E46" s="55"/>
      <c r="F46" s="56"/>
      <c r="G46" s="48">
        <f>IF(G45&lt;H45,H45-G45,"")</f>
        <v>405000</v>
      </c>
      <c r="H46" s="26">
        <f>IF(H45&lt;G45,G45-H45,"")</f>
      </c>
      <c r="I46" s="26">
        <f>IF(I45&lt;J45,J45-I45,"")</f>
      </c>
      <c r="J46" s="27">
        <f>IF(J45&lt;I45,I45-J45,"")</f>
        <v>405000</v>
      </c>
    </row>
    <row r="47" spans="3:10" ht="13.5" thickBot="1">
      <c r="C47" s="42"/>
      <c r="D47" s="42"/>
      <c r="E47" s="42"/>
      <c r="F47" s="42"/>
      <c r="G47" s="49">
        <f>SUM(G45:G46)</f>
        <v>570000</v>
      </c>
      <c r="H47" s="43">
        <f>SUM(H45:H46)</f>
        <v>570000</v>
      </c>
      <c r="I47" s="43">
        <f>SUM(I45:I46)</f>
        <v>575000</v>
      </c>
      <c r="J47" s="59">
        <f>SUM(J45:J46)</f>
        <v>575000</v>
      </c>
    </row>
    <row r="48" spans="3:10" ht="13.5" thickTop="1">
      <c r="C48" s="42"/>
      <c r="D48" s="42"/>
      <c r="E48" s="42"/>
      <c r="F48" s="42"/>
      <c r="G48" s="42"/>
      <c r="H48" s="42"/>
      <c r="I48" s="42"/>
      <c r="J48" s="42"/>
    </row>
  </sheetData>
  <sheetProtection password="C2C8" sheet="1" objects="1" scenarios="1"/>
  <mergeCells count="6">
    <mergeCell ref="C2:H2"/>
    <mergeCell ref="D4:H4"/>
    <mergeCell ref="C6:D6"/>
    <mergeCell ref="E6:F6"/>
    <mergeCell ref="G6:H6"/>
    <mergeCell ref="I6:J6"/>
  </mergeCells>
  <hyperlinks>
    <hyperlink ref="B4" r:id="rId1" display="www.economia-excel.com"/>
  </hyperlinks>
  <printOptions/>
  <pageMargins left="0.5905511811023623" right="0.5905511811023623" top="0" bottom="0" header="0" footer="0"/>
  <pageSetup fitToHeight="1" fitToWidth="1" horizontalDpi="300" verticalDpi="300" orientation="landscape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origen y aplicación de fondos</dc:title>
  <dc:subject/>
  <dc:creator>ARP</dc:creator>
  <cp:keywords/>
  <dc:description/>
  <cp:lastModifiedBy>ARP</cp:lastModifiedBy>
  <cp:lastPrinted>2008-08-24T18:05:40Z</cp:lastPrinted>
  <dcterms:created xsi:type="dcterms:W3CDTF">2008-08-24T09:39:54Z</dcterms:created>
  <dcterms:modified xsi:type="dcterms:W3CDTF">2008-08-24T18:54:54Z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